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PubWeb\lettresFrançaises\LF 2025 N° 452 a\Lettre 454 Avr 25 Bis\Fichier compagnon\"/>
    </mc:Choice>
  </mc:AlternateContent>
  <bookViews>
    <workbookView xWindow="0" yWindow="0" windowWidth="19872" windowHeight="9948" activeTab="3"/>
  </bookViews>
  <sheets>
    <sheet name="Lisez-moi" sheetId="8" r:id="rId1"/>
    <sheet name="Graphique 1" sheetId="11" r:id="rId2"/>
    <sheet name="Graphique 2" sheetId="9" r:id="rId3"/>
    <sheet name="Graphique 3" sheetId="10"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1" l="1"/>
  <c r="E10" i="11"/>
  <c r="F9" i="11"/>
  <c r="E9" i="11"/>
  <c r="F8" i="11"/>
  <c r="E8" i="11"/>
  <c r="D10" i="10" l="1"/>
  <c r="D9" i="10"/>
  <c r="D8" i="10"/>
  <c r="C10" i="10"/>
  <c r="C9" i="10"/>
  <c r="C8" i="10"/>
  <c r="D10" i="9"/>
  <c r="D9" i="9"/>
  <c r="D8" i="9"/>
  <c r="C10" i="9"/>
  <c r="C9" i="9"/>
  <c r="C8" i="9"/>
  <c r="D10" i="11"/>
  <c r="D9" i="11"/>
  <c r="D8" i="11"/>
  <c r="C10" i="11"/>
  <c r="C9" i="11"/>
  <c r="C8" i="11"/>
</calcChain>
</file>

<file path=xl/sharedStrings.xml><?xml version="1.0" encoding="utf-8"?>
<sst xmlns="http://schemas.openxmlformats.org/spreadsheetml/2006/main" count="54" uniqueCount="39">
  <si>
    <t>min</t>
  </si>
  <si>
    <t>max</t>
  </si>
  <si>
    <t>Probabilité d'exporter</t>
  </si>
  <si>
    <t>Titre</t>
  </si>
  <si>
    <t>Sous-titre</t>
  </si>
  <si>
    <t>Notes</t>
  </si>
  <si>
    <t>Publication</t>
  </si>
  <si>
    <t>Type</t>
  </si>
  <si>
    <t>La Lettre du CEPII</t>
  </si>
  <si>
    <t>Citation</t>
  </si>
  <si>
    <t>Lien</t>
  </si>
  <si>
    <t>Contact</t>
  </si>
  <si>
    <t>Informations additionnelles</t>
  </si>
  <si>
    <t>Aucune</t>
  </si>
  <si>
    <t>Source</t>
  </si>
  <si>
    <t>Umana Dajud (2019).</t>
  </si>
  <si>
    <t>camilo.umana-dajud@cepii.fr</t>
  </si>
  <si>
    <t>Mayer, Rapoport, Umana-Dajud (2025).</t>
  </si>
  <si>
    <t>Voyages d'affaires</t>
  </si>
  <si>
    <t>Migration permanente</t>
  </si>
  <si>
    <t>Les données de commerce agrégées proviennent de COMTRADE et de DOTS, les données détaillées de BACI (Gaulier &amp; Zignago, 2010). Les PIB, populations et distances de la Banque mondiale et de Mayer &amp; Zignago (2011).</t>
  </si>
  <si>
    <t>Effet</t>
  </si>
  <si>
    <t>Min</t>
  </si>
  <si>
    <t>Max</t>
  </si>
  <si>
    <t>https://www.cepii.fr/CEPII/fr/publications/lettre/abstract.asp?NoDoc=14604</t>
  </si>
  <si>
    <r>
      <t>Rapoport H. &amp; Umana-Dajud C.  (2025). Les voyages  d’affaires, un moteur du commerce international freiné par les restrictions migratoires.</t>
    </r>
    <r>
      <rPr>
        <i/>
        <sz val="12"/>
        <rFont val="Arial Narrow"/>
        <family val="2"/>
      </rPr>
      <t xml:space="preserve"> La Lettre du CEPII</t>
    </r>
    <r>
      <rPr>
        <sz val="12"/>
        <rFont val="Arial Narrow"/>
        <family val="2"/>
      </rPr>
      <t>, n° 454, avril.</t>
    </r>
  </si>
  <si>
    <r>
      <t xml:space="preserve">Umana-Dajud, C. (2019). Do Visas Hinder International Trade in Goods? </t>
    </r>
    <r>
      <rPr>
        <i/>
        <sz val="12"/>
        <color theme="1"/>
        <rFont val="Arial Narrow"/>
        <family val="2"/>
      </rPr>
      <t>Journal of Development Economics</t>
    </r>
    <r>
      <rPr>
        <sz val="12"/>
        <color theme="1"/>
        <rFont val="Arial Narrow"/>
        <family val="2"/>
      </rPr>
      <t>, vol. 140, p. 106-126, septembre.</t>
    </r>
  </si>
  <si>
    <t>Les visas réduisent les échanges commerciaux, surtout ceux de biens différenciés</t>
  </si>
  <si>
    <t>Les cercles représentent l’effet de l’introduction d’un visa sur le commerce bilatéral et la différence d’effet entre le commerce bilatéral de biens différenciés et celui de biens homogènes ; les traits verticaux représentent les intervalles de confiance à 95 %. Lorsque ces traits ne coupent pas l’axe des abscisses en zéro, l’effet est statistiquement significatif.</t>
  </si>
  <si>
    <t>La facilitation des voyages d’affaires augmente le commerce bilatéral et la probabilité d’exporter un produit</t>
  </si>
  <si>
    <t>Les cercles représentent l’augmentation du commerce bilatéral (en valeur) et de la probabilité d’exporter un produit donné ; les traits verticaux représentent les intervalles de confiance à 95 %. Lorsque ces traits ne coupent pas l’axe des abscisses en zéro, l’effet est statistiquement significatif.</t>
  </si>
  <si>
    <t>La facilitation des voyages d’affaires n’augmente pas l’immigration permanente</t>
  </si>
  <si>
    <t>Commerce bilatéral
(en valeur)</t>
  </si>
  <si>
    <t>Biens differenciés
vs homogènes</t>
  </si>
  <si>
    <t>Les cercles représentent l’augmentation des voyages d’affaires et de la migration permanente ; les traits verticaux représentent les intervalles de confiance à 95 %. Lorsque ces traits ne coupent pas l’axe des abscisses en zéro, l’effet est statistiquement significatif.</t>
  </si>
  <si>
    <t>Effets des provisions sur la facilitation des voyages d’affaires dans les accords de libre-échange</t>
  </si>
  <si>
    <t xml:space="preserve">Effets de la mise en place d’un visa </t>
  </si>
  <si>
    <r>
      <t xml:space="preserve">Mayer, T., Rapoport, H &amp; Umana-Dajud, C. (2025). Free Trade Agreements and the Movement of Business People, </t>
    </r>
    <r>
      <rPr>
        <i/>
        <sz val="12"/>
        <color theme="1"/>
        <rFont val="Arial Narrow"/>
        <family val="2"/>
      </rPr>
      <t>Journal of Economic Geography</t>
    </r>
    <r>
      <rPr>
        <sz val="12"/>
        <color theme="1"/>
        <rFont val="Arial Narrow"/>
        <family val="2"/>
      </rPr>
      <t>, vol. 25, Issue 1, p. 93–126, janvier.</t>
    </r>
  </si>
  <si>
    <r>
      <t xml:space="preserve">Les flux commerciaux bilatéraux agrégés proviennent de la base DOTS du FMI (1950–2015). Les flux commerciaux par produit sont issus de BACI (Gaulier &amp; Zignago, 2010). Les variables gravitationnelles (distance, frontières, langues, monnaies) proviennent de la base Gravity du CEPII (Head </t>
    </r>
    <r>
      <rPr>
        <i/>
        <sz val="12"/>
        <color theme="1"/>
        <rFont val="Arial Narrow"/>
        <family val="2"/>
      </rPr>
      <t>et al.</t>
    </r>
    <r>
      <rPr>
        <sz val="12"/>
        <color theme="1"/>
        <rFont val="Arial Narrow"/>
        <family val="2"/>
      </rPr>
      <t xml:space="preserve">, 2010). Les données sur les ALE proviennent de la base Content of Deep Trade Agreements de la Banque mondiale (Hofmann </t>
    </r>
    <r>
      <rPr>
        <i/>
        <sz val="12"/>
        <color theme="1"/>
        <rFont val="Arial Narrow"/>
        <family val="2"/>
      </rPr>
      <t>et al.</t>
    </r>
    <r>
      <rPr>
        <sz val="12"/>
        <color theme="1"/>
        <rFont val="Arial Narrow"/>
        <family val="2"/>
      </rPr>
      <t xml:space="preserve">, 2017), permettant de coder la présence et la profondeur des accords. Les données migratoires proviennent de l’OCDE (2011) et de la Banque mondiale. Les dispositions sur l’entrée des visiteurs d’affaires sont extraites automatiquement des textes d’accords (Alschner </t>
    </r>
    <r>
      <rPr>
        <i/>
        <sz val="12"/>
        <color theme="1"/>
        <rFont val="Arial Narrow"/>
        <family val="2"/>
      </rPr>
      <t>et al.</t>
    </r>
    <r>
      <rPr>
        <sz val="12"/>
        <color theme="1"/>
        <rFont val="Arial Narrow"/>
        <family val="2"/>
      </rPr>
      <t xml:space="preserve">, 2017b). La variable de libre circulation des personnes couvre les accords incluant ce droit (UE, EEE, AELE, ANZ, CARICOM). Les voyages d’affaires bilatéraux sont tirés de Coscia </t>
    </r>
    <r>
      <rPr>
        <i/>
        <sz val="12"/>
        <color theme="1"/>
        <rFont val="Arial Narrow"/>
        <family val="2"/>
      </rPr>
      <t>et al.</t>
    </r>
    <r>
      <rPr>
        <sz val="12"/>
        <color theme="1"/>
        <rFont val="Arial Narrow"/>
        <family val="2"/>
      </rPr>
      <t xml:space="preserve"> (2020), à partir de paiements par cartes d’entreprise.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</si>
</sst>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1"/>
      <color theme="1"/>
      <name val="Calibri"/>
      <family val="2"/>
      <scheme val="minor"/>
    </font>
    <font>
      <sz val="11"/>
      <color rgb="FFFF0000"/>
      <name val="Calibri"/>
      <family val="2"/>
      <scheme val="minor"/>
    </font>
    <font>
      <sz val="12"/>
      <color theme="1"/>
      <name val="Arial Narrow"/>
      <family val="2"/>
    </font>
    <font>
      <b/>
      <sz val="12"/>
      <color theme="1"/>
      <name val="Arial Narrow"/>
      <family val="2"/>
    </font>
    <font>
      <sz val="11"/>
      <color theme="1"/>
      <name val="Arial"/>
      <family val="2"/>
    </font>
    <font>
      <sz val="10"/>
      <name val="Arial"/>
      <family val="2"/>
    </font>
    <font>
      <b/>
      <sz val="12"/>
      <name val="Arial Narrow"/>
      <family val="2"/>
    </font>
    <font>
      <sz val="12"/>
      <name val="Arial Narrow"/>
      <family val="2"/>
    </font>
    <font>
      <u/>
      <sz val="11"/>
      <color theme="10"/>
      <name val="Calibri"/>
      <family val="2"/>
      <scheme val="minor"/>
    </font>
    <font>
      <u/>
      <sz val="12"/>
      <color theme="10"/>
      <name val="Arial Narrow"/>
      <family val="2"/>
    </font>
    <font>
      <sz val="12"/>
      <color rgb="FF000000"/>
      <name val="Arial Narrow"/>
      <family val="2"/>
    </font>
    <font>
      <sz val="12"/>
      <color rgb="FFFF0000"/>
      <name val="Arial Narrow"/>
      <family val="2"/>
    </font>
    <font>
      <i/>
      <sz val="12"/>
      <name val="Arial Narrow"/>
      <family val="2"/>
    </font>
    <font>
      <i/>
      <sz val="12"/>
      <color theme="1"/>
      <name val="Arial Narrow"/>
      <family val="2"/>
    </font>
  </fonts>
  <fills count="3">
    <fill>
      <patternFill patternType="none"/>
    </fill>
    <fill>
      <patternFill patternType="gray125"/>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9" fontId="1" fillId="0" borderId="0" applyFont="0" applyFill="0" applyBorder="0" applyAlignment="0" applyProtection="0"/>
    <xf numFmtId="0" fontId="5" fillId="0" borderId="0"/>
    <xf numFmtId="0" fontId="6" fillId="0" borderId="0"/>
    <xf numFmtId="0" fontId="1" fillId="0" borderId="0"/>
    <xf numFmtId="0" fontId="9" fillId="0" borderId="0" applyNumberFormat="0" applyFill="0" applyBorder="0" applyAlignment="0" applyProtection="0"/>
  </cellStyleXfs>
  <cellXfs count="44">
    <xf numFmtId="0" fontId="0" fillId="0" borderId="0" xfId="0"/>
    <xf numFmtId="0" fontId="4" fillId="0" borderId="0" xfId="0" applyFont="1" applyAlignment="1">
      <alignment horizontal="left" vertical="top"/>
    </xf>
    <xf numFmtId="0" fontId="3" fillId="0" borderId="0" xfId="0" applyFont="1" applyAlignment="1">
      <alignment horizontal="left" vertical="center"/>
    </xf>
    <xf numFmtId="0" fontId="3" fillId="0" borderId="0" xfId="0" applyFont="1"/>
    <xf numFmtId="0" fontId="6" fillId="0" borderId="0" xfId="3"/>
    <xf numFmtId="0" fontId="7" fillId="0" borderId="0" xfId="3" applyFont="1" applyAlignment="1">
      <alignment vertical="center"/>
    </xf>
    <xf numFmtId="0" fontId="8" fillId="0" borderId="0" xfId="3" applyFont="1" applyAlignment="1">
      <alignment vertical="center"/>
    </xf>
    <xf numFmtId="0" fontId="8" fillId="0" borderId="0" xfId="4" applyFont="1" applyAlignment="1">
      <alignment vertical="center"/>
    </xf>
    <xf numFmtId="0" fontId="10" fillId="0" borderId="0" xfId="5" applyFont="1" applyAlignment="1">
      <alignment vertical="center"/>
    </xf>
    <xf numFmtId="0" fontId="4" fillId="0" borderId="0" xfId="0" applyFont="1" applyAlignment="1">
      <alignment horizontal="left" vertical="center"/>
    </xf>
    <xf numFmtId="0" fontId="3" fillId="0" borderId="0" xfId="0" applyFont="1" applyAlignment="1">
      <alignment horizontal="left" vertical="top" wrapText="1"/>
    </xf>
    <xf numFmtId="0" fontId="12" fillId="0" borderId="0" xfId="0" applyFont="1"/>
    <xf numFmtId="9" fontId="3" fillId="0" borderId="0" xfId="1" applyFont="1"/>
    <xf numFmtId="0" fontId="3" fillId="0" borderId="2" xfId="0" applyFont="1" applyBorder="1"/>
    <xf numFmtId="0" fontId="3" fillId="0" borderId="3" xfId="0" applyFont="1" applyBorder="1"/>
    <xf numFmtId="0" fontId="3" fillId="0" borderId="4" xfId="0" applyFont="1" applyBorder="1"/>
    <xf numFmtId="0" fontId="3" fillId="0" borderId="1" xfId="0" applyFont="1" applyBorder="1" applyAlignment="1">
      <alignment horizontal="center"/>
    </xf>
    <xf numFmtId="2" fontId="3" fillId="0" borderId="2" xfId="0" applyNumberFormat="1" applyFont="1" applyBorder="1" applyAlignment="1">
      <alignment horizontal="center"/>
    </xf>
    <xf numFmtId="2" fontId="3" fillId="0" borderId="3" xfId="0" applyNumberFormat="1" applyFont="1" applyBorder="1" applyAlignment="1">
      <alignment horizontal="center"/>
    </xf>
    <xf numFmtId="2" fontId="3" fillId="0" borderId="4" xfId="0" applyNumberFormat="1" applyFont="1" applyBorder="1" applyAlignment="1">
      <alignment horizontal="center"/>
    </xf>
    <xf numFmtId="0" fontId="3" fillId="0" borderId="0" xfId="0" applyFont="1" applyAlignment="1">
      <alignment horizontal="left" vertical="top" wrapText="1"/>
    </xf>
    <xf numFmtId="0" fontId="0" fillId="0" borderId="0" xfId="0"/>
    <xf numFmtId="0" fontId="6" fillId="0" borderId="0" xfId="3"/>
    <xf numFmtId="0" fontId="0" fillId="0" borderId="0" xfId="0"/>
    <xf numFmtId="0" fontId="8" fillId="0" borderId="0" xfId="3" applyFont="1"/>
    <xf numFmtId="0" fontId="3" fillId="0" borderId="1" xfId="0" applyFont="1" applyBorder="1" applyAlignment="1">
      <alignment horizont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8" fillId="0" borderId="0" xfId="3" applyFont="1" applyAlignment="1">
      <alignment vertical="top" wrapText="1"/>
    </xf>
    <xf numFmtId="0" fontId="9" fillId="0" borderId="0" xfId="5" applyAlignment="1"/>
    <xf numFmtId="0" fontId="6" fillId="0" borderId="0" xfId="3"/>
    <xf numFmtId="0" fontId="1" fillId="0" borderId="0" xfId="4"/>
    <xf numFmtId="0" fontId="9" fillId="0" borderId="0" xfId="5" applyAlignment="1">
      <alignment vertical="center"/>
    </xf>
    <xf numFmtId="0" fontId="2" fillId="0" borderId="0" xfId="4" applyFont="1"/>
    <xf numFmtId="0" fontId="4" fillId="2" borderId="0" xfId="2" applyFont="1" applyFill="1" applyAlignment="1">
      <alignment horizontal="center" vertical="center"/>
    </xf>
    <xf numFmtId="0" fontId="4" fillId="0" borderId="0" xfId="2" applyFont="1" applyAlignment="1">
      <alignment horizontal="center" vertical="center"/>
    </xf>
    <xf numFmtId="0" fontId="10" fillId="0" borderId="0" xfId="5" applyFont="1" applyAlignment="1">
      <alignment horizontal="left" vertical="top" wrapText="1"/>
    </xf>
    <xf numFmtId="0" fontId="3" fillId="0" borderId="0" xfId="0" applyFont="1" applyAlignment="1">
      <alignment horizontal="left" wrapText="1"/>
    </xf>
    <xf numFmtId="0" fontId="3" fillId="0" borderId="0" xfId="0" applyFont="1" applyAlignment="1">
      <alignment horizontal="left" vertical="top" wrapText="1"/>
    </xf>
    <xf numFmtId="0" fontId="0" fillId="0" borderId="0" xfId="0"/>
    <xf numFmtId="0" fontId="3" fillId="0" borderId="0" xfId="0" applyFont="1"/>
    <xf numFmtId="0" fontId="3" fillId="0" borderId="0" xfId="0" applyFont="1" applyAlignment="1">
      <alignment horizontal="center"/>
    </xf>
    <xf numFmtId="0" fontId="3" fillId="0" borderId="0" xfId="0" applyFont="1" applyAlignment="1">
      <alignment horizontal="left" vertical="center"/>
    </xf>
    <xf numFmtId="0" fontId="11" fillId="0" borderId="0" xfId="0" applyFont="1"/>
  </cellXfs>
  <cellStyles count="6">
    <cellStyle name="Lien hypertexte" xfId="5" builtinId="8"/>
    <cellStyle name="Normal" xfId="0" builtinId="0"/>
    <cellStyle name="Normal 2" xfId="3"/>
    <cellStyle name="Normal 2 2" xfId="2"/>
    <cellStyle name="Normal 3" xfId="4"/>
    <cellStyle name="Pourcentage" xfId="1" builtinId="5"/>
  </cellStyles>
  <dxfs count="0"/>
  <tableStyles count="0" defaultTableStyle="TableStyleMedium2" defaultPivotStyle="PivotStyleLight16"/>
  <colors>
    <mruColors>
      <color rgb="FF0082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0314814814817"/>
          <c:y val="3.1952777777777774E-2"/>
          <c:w val="0.83749685185185185"/>
          <c:h val="0.79940777777777783"/>
        </c:manualLayout>
      </c:layout>
      <c:stockChart>
        <c:ser>
          <c:idx val="0"/>
          <c:order val="0"/>
          <c:spPr>
            <a:ln w="19050" cap="rnd">
              <a:noFill/>
              <a:round/>
            </a:ln>
            <a:effectLst/>
          </c:spPr>
          <c:marker>
            <c:symbol val="circle"/>
            <c:size val="14"/>
            <c:spPr>
              <a:solidFill>
                <a:srgbClr val="008270"/>
              </a:solidFill>
              <a:ln w="9525">
                <a:noFill/>
              </a:ln>
              <a:effectLst/>
            </c:spPr>
          </c:marker>
          <c:cat>
            <c:strRef>
              <c:f>'Graphique 1'!$C$6:$D$7</c:f>
              <c:strCache>
                <c:ptCount val="2"/>
                <c:pt idx="0">
                  <c:v>Commerce bilatéral
(en valeur)</c:v>
                </c:pt>
                <c:pt idx="1">
                  <c:v>Biens differenciés
vs homogènes</c:v>
                </c:pt>
              </c:strCache>
            </c:strRef>
          </c:cat>
          <c:val>
            <c:numRef>
              <c:f>'Graphique 1'!$C$8:$D$8</c:f>
              <c:numCache>
                <c:formatCode>0.00</c:formatCode>
                <c:ptCount val="2"/>
                <c:pt idx="0">
                  <c:v>-22.900000000000002</c:v>
                </c:pt>
                <c:pt idx="1">
                  <c:v>-164.4854</c:v>
                </c:pt>
              </c:numCache>
            </c:numRef>
          </c:val>
          <c:smooth val="0"/>
          <c:extLst>
            <c:ext xmlns:c16="http://schemas.microsoft.com/office/drawing/2014/chart" uri="{C3380CC4-5D6E-409C-BE32-E72D297353CC}">
              <c16:uniqueId val="{00000000-7ED2-4F15-85CA-D93E7F5EEE54}"/>
            </c:ext>
          </c:extLst>
        </c:ser>
        <c:ser>
          <c:idx val="1"/>
          <c:order val="1"/>
          <c:spPr>
            <a:ln w="19050" cap="rnd">
              <a:noFill/>
              <a:round/>
            </a:ln>
            <a:effectLst/>
          </c:spPr>
          <c:marker>
            <c:symbol val="none"/>
          </c:marker>
          <c:cat>
            <c:strRef>
              <c:f>'Graphique 1'!$C$6:$D$7</c:f>
              <c:strCache>
                <c:ptCount val="2"/>
                <c:pt idx="0">
                  <c:v>Commerce bilatéral
(en valeur)</c:v>
                </c:pt>
                <c:pt idx="1">
                  <c:v>Biens differenciés
vs homogènes</c:v>
                </c:pt>
              </c:strCache>
            </c:strRef>
          </c:cat>
          <c:val>
            <c:numRef>
              <c:f>'Graphique 1'!$C$9:$D$9</c:f>
              <c:numCache>
                <c:formatCode>0.00</c:formatCode>
                <c:ptCount val="2"/>
                <c:pt idx="0">
                  <c:v>-0.69447099999999906</c:v>
                </c:pt>
                <c:pt idx="1">
                  <c:v>-129.77898059999998</c:v>
                </c:pt>
              </c:numCache>
            </c:numRef>
          </c:val>
          <c:smooth val="0"/>
          <c:extLst>
            <c:ext xmlns:c16="http://schemas.microsoft.com/office/drawing/2014/chart" uri="{C3380CC4-5D6E-409C-BE32-E72D297353CC}">
              <c16:uniqueId val="{00000001-7ED2-4F15-85CA-D93E7F5EEE54}"/>
            </c:ext>
          </c:extLst>
        </c:ser>
        <c:ser>
          <c:idx val="2"/>
          <c:order val="2"/>
          <c:spPr>
            <a:ln w="19050" cap="rnd">
              <a:noFill/>
              <a:round/>
            </a:ln>
            <a:effectLst/>
          </c:spPr>
          <c:marker>
            <c:symbol val="dot"/>
            <c:size val="3"/>
            <c:spPr>
              <a:solidFill>
                <a:schemeClr val="accent3"/>
              </a:solidFill>
              <a:ln w="9525">
                <a:solidFill>
                  <a:schemeClr val="accent3"/>
                </a:solidFill>
              </a:ln>
              <a:effectLst/>
            </c:spPr>
          </c:marker>
          <c:cat>
            <c:strRef>
              <c:f>'Graphique 1'!$C$6:$D$7</c:f>
              <c:strCache>
                <c:ptCount val="2"/>
                <c:pt idx="0">
                  <c:v>Commerce bilatéral
(en valeur)</c:v>
                </c:pt>
                <c:pt idx="1">
                  <c:v>Biens differenciés
vs homogènes</c:v>
                </c:pt>
              </c:strCache>
            </c:strRef>
          </c:cat>
          <c:val>
            <c:numRef>
              <c:f>'Graphique 1'!$C$10:$D$10</c:f>
              <c:numCache>
                <c:formatCode>0.00</c:formatCode>
                <c:ptCount val="2"/>
                <c:pt idx="0">
                  <c:v>-45.105528999999997</c:v>
                </c:pt>
                <c:pt idx="1">
                  <c:v>-199.19181939999999</c:v>
                </c:pt>
              </c:numCache>
            </c:numRef>
          </c:val>
          <c:smooth val="0"/>
          <c:extLst>
            <c:ext xmlns:c16="http://schemas.microsoft.com/office/drawing/2014/chart" uri="{C3380CC4-5D6E-409C-BE32-E72D297353CC}">
              <c16:uniqueId val="{00000002-7ED2-4F15-85CA-D93E7F5EEE54}"/>
            </c:ext>
          </c:extLst>
        </c:ser>
        <c:dLbls>
          <c:showLegendKey val="0"/>
          <c:showVal val="0"/>
          <c:showCatName val="0"/>
          <c:showSerName val="0"/>
          <c:showPercent val="0"/>
          <c:showBubbleSize val="0"/>
        </c:dLbls>
        <c:hiLowLines>
          <c:spPr>
            <a:ln w="76200" cap="flat" cmpd="sng" algn="ctr">
              <a:solidFill>
                <a:schemeClr val="bg1">
                  <a:lumMod val="50000"/>
                </a:schemeClr>
              </a:solidFill>
              <a:round/>
            </a:ln>
            <a:effectLst/>
          </c:spPr>
        </c:hiLowLines>
        <c:axId val="607940056"/>
        <c:axId val="607937760"/>
      </c:stockChart>
      <c:catAx>
        <c:axId val="607940056"/>
        <c:scaling>
          <c:orientation val="minMax"/>
        </c:scaling>
        <c:delete val="0"/>
        <c:axPos val="b"/>
        <c:numFmt formatCode="General"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crossAx val="607937760"/>
        <c:crosses val="autoZero"/>
        <c:auto val="1"/>
        <c:lblAlgn val="ctr"/>
        <c:lblOffset val="100"/>
        <c:noMultiLvlLbl val="0"/>
      </c:catAx>
      <c:valAx>
        <c:axId val="607937760"/>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r>
                  <a:rPr lang="fr-FR"/>
                  <a:t>En %</a:t>
                </a:r>
              </a:p>
            </c:rich>
          </c:tx>
          <c:layout>
            <c:manualLayout>
              <c:xMode val="edge"/>
              <c:yMode val="edge"/>
              <c:x val="1.4744791666666663E-3"/>
              <c:y val="0.3995475"/>
            </c:manualLayout>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title>
        <c:numFmt formatCode="0" sourceLinked="0"/>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crossAx val="60794005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6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76851851851851"/>
          <c:y val="2.3612750885478158E-2"/>
          <c:w val="0.86923148148148144"/>
          <c:h val="0.87191102219681815"/>
        </c:manualLayout>
      </c:layout>
      <c:stockChart>
        <c:ser>
          <c:idx val="0"/>
          <c:order val="0"/>
          <c:spPr>
            <a:ln w="19050" cap="rnd">
              <a:noFill/>
              <a:round/>
            </a:ln>
            <a:effectLst/>
          </c:spPr>
          <c:marker>
            <c:symbol val="circle"/>
            <c:size val="14"/>
            <c:spPr>
              <a:solidFill>
                <a:srgbClr val="008270"/>
              </a:solidFill>
              <a:ln w="9525">
                <a:noFill/>
              </a:ln>
              <a:effectLst/>
            </c:spPr>
          </c:marker>
          <c:cat>
            <c:strRef>
              <c:f>'Graphique 2'!$C$6:$D$7</c:f>
              <c:strCache>
                <c:ptCount val="2"/>
                <c:pt idx="0">
                  <c:v>Commerce bilatéral
(en valeur)</c:v>
                </c:pt>
                <c:pt idx="1">
                  <c:v>Probabilité d'exporter</c:v>
                </c:pt>
              </c:strCache>
            </c:strRef>
          </c:cat>
          <c:val>
            <c:numRef>
              <c:f>'Graphique 2'!$C$8:$D$8</c:f>
              <c:numCache>
                <c:formatCode>0.00</c:formatCode>
                <c:ptCount val="2"/>
                <c:pt idx="0">
                  <c:v>14.399999999999999</c:v>
                </c:pt>
                <c:pt idx="1">
                  <c:v>3.2680000000000002</c:v>
                </c:pt>
              </c:numCache>
            </c:numRef>
          </c:val>
          <c:smooth val="0"/>
          <c:extLst>
            <c:ext xmlns:c16="http://schemas.microsoft.com/office/drawing/2014/chart" uri="{C3380CC4-5D6E-409C-BE32-E72D297353CC}">
              <c16:uniqueId val="{00000000-B325-4777-8E69-0F5FAB608168}"/>
            </c:ext>
          </c:extLst>
        </c:ser>
        <c:ser>
          <c:idx val="1"/>
          <c:order val="1"/>
          <c:spPr>
            <a:ln w="19050" cap="rnd">
              <a:noFill/>
              <a:round/>
            </a:ln>
            <a:effectLst/>
          </c:spPr>
          <c:marker>
            <c:symbol val="none"/>
          </c:marker>
          <c:cat>
            <c:strRef>
              <c:f>'Graphique 2'!$C$6:$D$7</c:f>
              <c:strCache>
                <c:ptCount val="2"/>
                <c:pt idx="0">
                  <c:v>Commerce bilatéral
(en valeur)</c:v>
                </c:pt>
                <c:pt idx="1">
                  <c:v>Probabilité d'exporter</c:v>
                </c:pt>
              </c:strCache>
            </c:strRef>
          </c:cat>
          <c:val>
            <c:numRef>
              <c:f>'Graphique 2'!$C$9:$D$9</c:f>
              <c:numCache>
                <c:formatCode>0.00</c:formatCode>
                <c:ptCount val="2"/>
                <c:pt idx="0">
                  <c:v>1.5701388000000001</c:v>
                </c:pt>
                <c:pt idx="1">
                  <c:v>1.3517450900000001</c:v>
                </c:pt>
              </c:numCache>
            </c:numRef>
          </c:val>
          <c:smooth val="0"/>
          <c:extLst>
            <c:ext xmlns:c16="http://schemas.microsoft.com/office/drawing/2014/chart" uri="{C3380CC4-5D6E-409C-BE32-E72D297353CC}">
              <c16:uniqueId val="{00000001-B325-4777-8E69-0F5FAB608168}"/>
            </c:ext>
          </c:extLst>
        </c:ser>
        <c:ser>
          <c:idx val="2"/>
          <c:order val="2"/>
          <c:spPr>
            <a:ln w="19050" cap="rnd">
              <a:noFill/>
              <a:round/>
            </a:ln>
            <a:effectLst/>
          </c:spPr>
          <c:marker>
            <c:symbol val="dot"/>
            <c:size val="3"/>
            <c:spPr>
              <a:solidFill>
                <a:schemeClr val="accent3"/>
              </a:solidFill>
              <a:ln w="9525">
                <a:solidFill>
                  <a:schemeClr val="accent3"/>
                </a:solidFill>
              </a:ln>
              <a:effectLst/>
            </c:spPr>
          </c:marker>
          <c:cat>
            <c:strRef>
              <c:f>'Graphique 2'!$C$6:$D$7</c:f>
              <c:strCache>
                <c:ptCount val="2"/>
                <c:pt idx="0">
                  <c:v>Commerce bilatéral
(en valeur)</c:v>
                </c:pt>
                <c:pt idx="1">
                  <c:v>Probabilité d'exporter</c:v>
                </c:pt>
              </c:strCache>
            </c:strRef>
          </c:cat>
          <c:val>
            <c:numRef>
              <c:f>'Graphique 2'!$C$10:$D$10</c:f>
              <c:numCache>
                <c:formatCode>0.00</c:formatCode>
                <c:ptCount val="2"/>
                <c:pt idx="0">
                  <c:v>27.229861199999998</c:v>
                </c:pt>
                <c:pt idx="1">
                  <c:v>5.1842549099999999</c:v>
                </c:pt>
              </c:numCache>
            </c:numRef>
          </c:val>
          <c:smooth val="0"/>
          <c:extLst>
            <c:ext xmlns:c16="http://schemas.microsoft.com/office/drawing/2014/chart" uri="{C3380CC4-5D6E-409C-BE32-E72D297353CC}">
              <c16:uniqueId val="{00000002-B325-4777-8E69-0F5FAB608168}"/>
            </c:ext>
          </c:extLst>
        </c:ser>
        <c:dLbls>
          <c:showLegendKey val="0"/>
          <c:showVal val="0"/>
          <c:showCatName val="0"/>
          <c:showSerName val="0"/>
          <c:showPercent val="0"/>
          <c:showBubbleSize val="0"/>
        </c:dLbls>
        <c:hiLowLines>
          <c:spPr>
            <a:ln w="76200" cap="flat" cmpd="sng" algn="ctr">
              <a:solidFill>
                <a:schemeClr val="bg1">
                  <a:lumMod val="50000"/>
                </a:schemeClr>
              </a:solidFill>
              <a:round/>
            </a:ln>
            <a:effectLst/>
          </c:spPr>
        </c:hiLowLines>
        <c:axId val="607940056"/>
        <c:axId val="607937760"/>
      </c:stockChart>
      <c:catAx>
        <c:axId val="607940056"/>
        <c:scaling>
          <c:orientation val="minMax"/>
        </c:scaling>
        <c:delete val="0"/>
        <c:axPos val="b"/>
        <c:numFmt formatCode="General"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crossAx val="607937760"/>
        <c:crosses val="autoZero"/>
        <c:auto val="1"/>
        <c:lblAlgn val="ctr"/>
        <c:lblOffset val="100"/>
        <c:noMultiLvlLbl val="0"/>
      </c:catAx>
      <c:valAx>
        <c:axId val="607937760"/>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r>
                  <a:rPr lang="fr-FR"/>
                  <a:t>En % </a:t>
                </a:r>
              </a:p>
            </c:rich>
          </c:tx>
          <c:layout>
            <c:manualLayout>
              <c:xMode val="edge"/>
              <c:yMode val="edge"/>
              <c:x val="1.8890815737324959E-3"/>
              <c:y val="0.39161665237686966"/>
            </c:manualLayout>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title>
        <c:numFmt formatCode="0" sourceLinked="0"/>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crossAx val="60794005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6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42851851851851"/>
          <c:y val="2.3612750885478158E-2"/>
          <c:w val="0.86157148148148144"/>
          <c:h val="0.79703861111111107"/>
        </c:manualLayout>
      </c:layout>
      <c:stockChart>
        <c:ser>
          <c:idx val="0"/>
          <c:order val="0"/>
          <c:spPr>
            <a:ln w="19050" cap="rnd">
              <a:noFill/>
              <a:round/>
            </a:ln>
            <a:effectLst/>
          </c:spPr>
          <c:marker>
            <c:symbol val="circle"/>
            <c:size val="14"/>
            <c:spPr>
              <a:solidFill>
                <a:srgbClr val="008270"/>
              </a:solidFill>
              <a:ln w="9525">
                <a:noFill/>
              </a:ln>
              <a:effectLst/>
            </c:spPr>
          </c:marker>
          <c:cat>
            <c:strRef>
              <c:f>'Graphique 3'!$C$6:$D$7</c:f>
              <c:strCache>
                <c:ptCount val="2"/>
                <c:pt idx="0">
                  <c:v>Voyages d'affaires</c:v>
                </c:pt>
                <c:pt idx="1">
                  <c:v>Migration permanente</c:v>
                </c:pt>
              </c:strCache>
            </c:strRef>
          </c:cat>
          <c:val>
            <c:numRef>
              <c:f>'Graphique 3'!$C$8:$D$8</c:f>
              <c:numCache>
                <c:formatCode>0.00</c:formatCode>
                <c:ptCount val="2"/>
                <c:pt idx="0">
                  <c:v>34.300000000000004</c:v>
                </c:pt>
                <c:pt idx="1">
                  <c:v>-11.799999999999999</c:v>
                </c:pt>
              </c:numCache>
            </c:numRef>
          </c:val>
          <c:smooth val="0"/>
          <c:extLst>
            <c:ext xmlns:c16="http://schemas.microsoft.com/office/drawing/2014/chart" uri="{C3380CC4-5D6E-409C-BE32-E72D297353CC}">
              <c16:uniqueId val="{00000000-B1AA-4B1E-837C-1DA873194C68}"/>
            </c:ext>
          </c:extLst>
        </c:ser>
        <c:ser>
          <c:idx val="1"/>
          <c:order val="1"/>
          <c:spPr>
            <a:ln w="19050" cap="rnd">
              <a:noFill/>
              <a:round/>
            </a:ln>
            <a:effectLst/>
          </c:spPr>
          <c:marker>
            <c:symbol val="none"/>
          </c:marker>
          <c:cat>
            <c:strRef>
              <c:f>'Graphique 3'!$C$6:$D$7</c:f>
              <c:strCache>
                <c:ptCount val="2"/>
                <c:pt idx="0">
                  <c:v>Voyages d'affaires</c:v>
                </c:pt>
                <c:pt idx="1">
                  <c:v>Migration permanente</c:v>
                </c:pt>
              </c:strCache>
            </c:strRef>
          </c:cat>
          <c:val>
            <c:numRef>
              <c:f>'Graphique 3'!$C$9:$D$9</c:f>
              <c:numCache>
                <c:formatCode>0.00</c:formatCode>
                <c:ptCount val="2"/>
                <c:pt idx="0">
                  <c:v>15.8776352</c:v>
                </c:pt>
                <c:pt idx="1">
                  <c:v>-39.927003399999997</c:v>
                </c:pt>
              </c:numCache>
            </c:numRef>
          </c:val>
          <c:smooth val="0"/>
          <c:extLst>
            <c:ext xmlns:c16="http://schemas.microsoft.com/office/drawing/2014/chart" uri="{C3380CC4-5D6E-409C-BE32-E72D297353CC}">
              <c16:uniqueId val="{00000001-B1AA-4B1E-837C-1DA873194C68}"/>
            </c:ext>
          </c:extLst>
        </c:ser>
        <c:ser>
          <c:idx val="2"/>
          <c:order val="2"/>
          <c:spPr>
            <a:ln w="19050" cap="rnd">
              <a:noFill/>
              <a:round/>
            </a:ln>
            <a:effectLst/>
          </c:spPr>
          <c:marker>
            <c:symbol val="dot"/>
            <c:size val="3"/>
            <c:spPr>
              <a:solidFill>
                <a:schemeClr val="accent3"/>
              </a:solidFill>
              <a:ln w="9525">
                <a:solidFill>
                  <a:schemeClr val="accent3"/>
                </a:solidFill>
              </a:ln>
              <a:effectLst/>
            </c:spPr>
          </c:marker>
          <c:cat>
            <c:strRef>
              <c:f>'Graphique 3'!$C$6:$D$7</c:f>
              <c:strCache>
                <c:ptCount val="2"/>
                <c:pt idx="0">
                  <c:v>Voyages d'affaires</c:v>
                </c:pt>
                <c:pt idx="1">
                  <c:v>Migration permanente</c:v>
                </c:pt>
              </c:strCache>
            </c:strRef>
          </c:cat>
          <c:val>
            <c:numRef>
              <c:f>'Graphique 3'!$C$10:$D$10</c:f>
              <c:numCache>
                <c:formatCode>0.00</c:formatCode>
                <c:ptCount val="2"/>
                <c:pt idx="0">
                  <c:v>52.722364800000001</c:v>
                </c:pt>
                <c:pt idx="1">
                  <c:v>16.327003400000002</c:v>
                </c:pt>
              </c:numCache>
            </c:numRef>
          </c:val>
          <c:smooth val="0"/>
          <c:extLst>
            <c:ext xmlns:c16="http://schemas.microsoft.com/office/drawing/2014/chart" uri="{C3380CC4-5D6E-409C-BE32-E72D297353CC}">
              <c16:uniqueId val="{00000002-B1AA-4B1E-837C-1DA873194C68}"/>
            </c:ext>
          </c:extLst>
        </c:ser>
        <c:dLbls>
          <c:showLegendKey val="0"/>
          <c:showVal val="0"/>
          <c:showCatName val="0"/>
          <c:showSerName val="0"/>
          <c:showPercent val="0"/>
          <c:showBubbleSize val="0"/>
        </c:dLbls>
        <c:hiLowLines>
          <c:spPr>
            <a:ln w="76200" cap="flat" cmpd="sng" algn="ctr">
              <a:solidFill>
                <a:schemeClr val="bg1">
                  <a:lumMod val="50000"/>
                </a:schemeClr>
              </a:solidFill>
              <a:round/>
            </a:ln>
            <a:effectLst/>
          </c:spPr>
        </c:hiLowLines>
        <c:axId val="607940056"/>
        <c:axId val="607937760"/>
      </c:stockChart>
      <c:catAx>
        <c:axId val="607940056"/>
        <c:scaling>
          <c:orientation val="minMax"/>
        </c:scaling>
        <c:delete val="0"/>
        <c:axPos val="b"/>
        <c:numFmt formatCode="General" sourceLinked="1"/>
        <c:majorTickMark val="none"/>
        <c:minorTickMark val="none"/>
        <c:tickLblPos val="low"/>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crossAx val="607937760"/>
        <c:crosses val="autoZero"/>
        <c:auto val="1"/>
        <c:lblAlgn val="ctr"/>
        <c:lblOffset val="100"/>
        <c:noMultiLvlLbl val="0"/>
      </c:catAx>
      <c:valAx>
        <c:axId val="607937760"/>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r>
                  <a:rPr lang="fr-FR"/>
                  <a:t>En % </a:t>
                </a:r>
              </a:p>
            </c:rich>
          </c:tx>
          <c:layout>
            <c:manualLayout>
              <c:xMode val="edge"/>
              <c:yMode val="edge"/>
              <c:x val="3.8000160771088764E-3"/>
              <c:y val="0.3984637406320089"/>
            </c:manualLayout>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title>
        <c:numFmt formatCode="0" sourceLinked="0"/>
        <c:majorTickMark val="in"/>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crossAx val="60794005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6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673100</xdr:colOff>
      <xdr:row>11</xdr:row>
      <xdr:rowOff>36512</xdr:rowOff>
    </xdr:from>
    <xdr:to>
      <xdr:col>4</xdr:col>
      <xdr:colOff>395623</xdr:colOff>
      <xdr:row>30</xdr:row>
      <xdr:rowOff>17012</xdr:rowOff>
    </xdr:to>
    <xdr:graphicFrame macro="">
      <xdr:nvGraphicFramePr>
        <xdr:cNvPr id="6" name="Graphique 5">
          <a:extLst>
            <a:ext uri="{FF2B5EF4-FFF2-40B4-BE49-F238E27FC236}">
              <a16:creationId xmlns:a16="http://schemas.microsoft.com/office/drawing/2014/main" id="{56C016DB-9FDB-4056-A6C7-EF0136F0CA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127000</xdr:colOff>
      <xdr:row>14</xdr:row>
      <xdr:rowOff>0</xdr:rowOff>
    </xdr:from>
    <xdr:to>
      <xdr:col>4</xdr:col>
      <xdr:colOff>1597938</xdr:colOff>
      <xdr:row>32</xdr:row>
      <xdr:rowOff>171000</xdr:rowOff>
    </xdr:to>
    <xdr:graphicFrame macro="">
      <xdr:nvGraphicFramePr>
        <xdr:cNvPr id="8" name="Graphique 5">
          <a:extLst>
            <a:ext uri="{FF2B5EF4-FFF2-40B4-BE49-F238E27FC236}">
              <a16:creationId xmlns:a16="http://schemas.microsoft.com/office/drawing/2014/main" id="{E8BF50C0-7603-4461-A54E-647A7CF410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746847</xdr:colOff>
      <xdr:row>13</xdr:row>
      <xdr:rowOff>33553</xdr:rowOff>
    </xdr:from>
    <xdr:to>
      <xdr:col>4</xdr:col>
      <xdr:colOff>766304</xdr:colOff>
      <xdr:row>32</xdr:row>
      <xdr:rowOff>14053</xdr:rowOff>
    </xdr:to>
    <xdr:graphicFrame macro="">
      <xdr:nvGraphicFramePr>
        <xdr:cNvPr id="7" name="Graphique 5">
          <a:extLst>
            <a:ext uri="{FF2B5EF4-FFF2-40B4-BE49-F238E27FC236}">
              <a16:creationId xmlns:a16="http://schemas.microsoft.com/office/drawing/2014/main" id="{86435AF4-9772-46B6-BB78-CA8DB4BB91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oi.org/10.1093/jeg/lbae046" TargetMode="External"/><Relationship Id="rId2" Type="http://schemas.openxmlformats.org/officeDocument/2006/relationships/hyperlink" Target="https://doi.org/10.1016/j.jdeveco.2019.05.002" TargetMode="External"/><Relationship Id="rId1" Type="http://schemas.openxmlformats.org/officeDocument/2006/relationships/hyperlink" Target="mailto:camilo.umana-dajud@cepii.fr" TargetMode="External"/><Relationship Id="rId5" Type="http://schemas.openxmlformats.org/officeDocument/2006/relationships/printerSettings" Target="../printerSettings/printerSettings1.bin"/><Relationship Id="rId4" Type="http://schemas.openxmlformats.org/officeDocument/2006/relationships/hyperlink" Target="https://www.cepii.fr/CEPII/fr/publications/lettre/abstract.asp?NoDoc=1460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workbookViewId="0">
      <selection activeCell="G17" sqref="G17"/>
    </sheetView>
  </sheetViews>
  <sheetFormatPr baseColWidth="10" defaultColWidth="11.44140625" defaultRowHeight="14.4" x14ac:dyDescent="0.3"/>
  <sheetData>
    <row r="1" spans="1:16" ht="15.6" x14ac:dyDescent="0.3">
      <c r="A1" s="34" t="s">
        <v>6</v>
      </c>
      <c r="B1" s="34"/>
      <c r="C1" s="34"/>
      <c r="D1" s="34"/>
      <c r="E1" s="34"/>
      <c r="F1" s="34"/>
      <c r="G1" s="4"/>
      <c r="H1" s="4"/>
      <c r="I1" s="35"/>
      <c r="J1" s="35"/>
      <c r="K1" s="4"/>
    </row>
    <row r="2" spans="1:16" ht="15.6" x14ac:dyDescent="0.3">
      <c r="A2" s="5" t="s">
        <v>7</v>
      </c>
      <c r="B2" s="6" t="s">
        <v>8</v>
      </c>
      <c r="C2" s="6"/>
      <c r="D2" s="6"/>
      <c r="E2" s="6"/>
      <c r="F2" s="6"/>
      <c r="G2" s="4"/>
      <c r="H2" s="4"/>
      <c r="I2" s="7"/>
      <c r="J2" s="7"/>
      <c r="K2" s="4"/>
    </row>
    <row r="3" spans="1:16" ht="15.6" x14ac:dyDescent="0.3">
      <c r="A3" s="5" t="s">
        <v>9</v>
      </c>
      <c r="B3" s="28" t="s">
        <v>25</v>
      </c>
      <c r="C3" s="31"/>
      <c r="D3" s="31"/>
      <c r="E3" s="31"/>
      <c r="F3" s="31"/>
      <c r="G3" s="31"/>
      <c r="H3" s="31"/>
      <c r="I3" s="31"/>
      <c r="J3" s="31"/>
      <c r="K3" s="31"/>
      <c r="L3" s="39"/>
      <c r="M3" s="39"/>
      <c r="N3" s="39"/>
    </row>
    <row r="4" spans="1:16" ht="15.6" x14ac:dyDescent="0.3">
      <c r="A4" s="5" t="s">
        <v>10</v>
      </c>
      <c r="B4" s="29" t="s">
        <v>24</v>
      </c>
      <c r="C4" s="30"/>
      <c r="D4" s="30"/>
      <c r="E4" s="30"/>
      <c r="F4" s="30"/>
      <c r="G4" s="30"/>
      <c r="H4" s="31"/>
      <c r="I4" s="31"/>
      <c r="J4" s="31"/>
      <c r="K4" s="4"/>
    </row>
    <row r="5" spans="1:16" ht="15.6" x14ac:dyDescent="0.3">
      <c r="A5" s="5" t="s">
        <v>11</v>
      </c>
      <c r="B5" s="32" t="s">
        <v>16</v>
      </c>
      <c r="C5" s="33"/>
      <c r="D5" s="33"/>
      <c r="E5" s="33"/>
      <c r="F5" s="33"/>
      <c r="G5" s="33"/>
      <c r="H5" s="33"/>
      <c r="I5" s="33"/>
      <c r="J5" s="33"/>
      <c r="K5" s="33"/>
    </row>
    <row r="6" spans="1:16" ht="15.6" x14ac:dyDescent="0.3">
      <c r="A6" s="6"/>
      <c r="B6" s="6"/>
      <c r="C6" s="6"/>
      <c r="D6" s="6"/>
      <c r="E6" s="6"/>
      <c r="F6" s="6"/>
      <c r="G6" s="4"/>
      <c r="H6" s="4"/>
      <c r="I6" s="7"/>
      <c r="J6" s="7"/>
      <c r="K6" s="4"/>
    </row>
    <row r="7" spans="1:16" ht="15.6" x14ac:dyDescent="0.3">
      <c r="A7" s="38"/>
      <c r="B7" s="38"/>
      <c r="C7" s="38"/>
      <c r="D7" s="38"/>
      <c r="E7" s="38"/>
      <c r="F7" s="38"/>
      <c r="G7" s="24"/>
      <c r="H7" s="24"/>
      <c r="I7" s="7"/>
      <c r="J7" s="7"/>
      <c r="K7" s="24"/>
      <c r="L7" s="3"/>
      <c r="M7" s="3"/>
      <c r="N7" s="3"/>
      <c r="O7" s="3"/>
      <c r="P7" s="3"/>
    </row>
    <row r="8" spans="1:16" ht="15.75" customHeight="1" x14ac:dyDescent="0.3">
      <c r="A8" s="36" t="s">
        <v>15</v>
      </c>
      <c r="B8" s="36"/>
      <c r="C8" s="36"/>
      <c r="D8" s="36"/>
      <c r="E8" s="36"/>
      <c r="F8" s="36"/>
      <c r="G8" s="24"/>
      <c r="H8" s="24"/>
      <c r="I8" s="7"/>
      <c r="J8" s="7"/>
      <c r="K8" s="24"/>
      <c r="L8" s="3"/>
      <c r="M8" s="3"/>
      <c r="N8" s="3"/>
      <c r="O8" s="3"/>
      <c r="P8" s="3"/>
    </row>
    <row r="9" spans="1:16" ht="15.6" x14ac:dyDescent="0.3">
      <c r="A9" s="40" t="s">
        <v>20</v>
      </c>
      <c r="B9" s="40"/>
      <c r="C9" s="40"/>
      <c r="D9" s="40"/>
      <c r="E9" s="40"/>
      <c r="F9" s="40"/>
      <c r="G9" s="40"/>
      <c r="H9" s="40"/>
      <c r="I9" s="40"/>
      <c r="J9" s="40"/>
      <c r="K9" s="40"/>
      <c r="L9" s="40"/>
      <c r="M9" s="40"/>
      <c r="N9" s="40"/>
      <c r="O9" s="40"/>
      <c r="P9" s="40"/>
    </row>
    <row r="10" spans="1:16" s="23" customFormat="1" ht="15.6" x14ac:dyDescent="0.3">
      <c r="A10" s="3"/>
      <c r="B10" s="8"/>
      <c r="C10" s="6"/>
      <c r="D10" s="6"/>
      <c r="E10" s="6"/>
      <c r="F10" s="6"/>
      <c r="G10" s="24"/>
      <c r="H10" s="24"/>
      <c r="I10" s="7"/>
      <c r="J10" s="7"/>
      <c r="K10" s="24"/>
      <c r="L10" s="3"/>
      <c r="M10" s="3"/>
      <c r="N10" s="3"/>
      <c r="O10" s="3"/>
      <c r="P10" s="3"/>
    </row>
    <row r="11" spans="1:16" ht="15.75" customHeight="1" x14ac:dyDescent="0.3">
      <c r="A11" s="36" t="s">
        <v>17</v>
      </c>
      <c r="B11" s="36"/>
      <c r="C11" s="36"/>
      <c r="D11" s="36"/>
      <c r="E11" s="36"/>
      <c r="F11" s="36"/>
      <c r="G11" s="24"/>
      <c r="H11" s="24"/>
      <c r="I11" s="7"/>
      <c r="J11" s="7"/>
      <c r="K11" s="24"/>
      <c r="L11" s="3"/>
      <c r="M11" s="3"/>
      <c r="N11" s="3"/>
      <c r="O11" s="3"/>
      <c r="P11" s="3"/>
    </row>
    <row r="12" spans="1:16" ht="77.25" customHeight="1" x14ac:dyDescent="0.3">
      <c r="A12" s="37" t="s">
        <v>38</v>
      </c>
      <c r="B12" s="37"/>
      <c r="C12" s="37"/>
      <c r="D12" s="37"/>
      <c r="E12" s="37"/>
      <c r="F12" s="37"/>
      <c r="G12" s="37"/>
      <c r="H12" s="37"/>
      <c r="I12" s="37"/>
      <c r="J12" s="37"/>
      <c r="K12" s="37"/>
      <c r="L12" s="37"/>
      <c r="M12" s="37"/>
      <c r="N12" s="37"/>
      <c r="O12" s="37"/>
      <c r="P12" s="37"/>
    </row>
    <row r="13" spans="1:16" ht="15.6" x14ac:dyDescent="0.3">
      <c r="A13" s="6"/>
      <c r="B13" s="6"/>
      <c r="C13" s="6"/>
      <c r="D13" s="6"/>
      <c r="E13" s="6"/>
      <c r="F13" s="6"/>
      <c r="G13" s="4"/>
      <c r="H13" s="4"/>
      <c r="I13" s="7"/>
      <c r="J13" s="7"/>
      <c r="K13" s="4"/>
    </row>
    <row r="14" spans="1:16" ht="15.6" x14ac:dyDescent="0.3">
      <c r="A14" s="34" t="s">
        <v>12</v>
      </c>
      <c r="B14" s="34"/>
      <c r="C14" s="34"/>
      <c r="D14" s="34"/>
      <c r="E14" s="34"/>
      <c r="F14" s="34"/>
      <c r="G14" s="4"/>
      <c r="H14" s="4"/>
      <c r="I14" s="35"/>
      <c r="J14" s="35"/>
      <c r="K14" s="4"/>
    </row>
    <row r="15" spans="1:16" ht="15.6" x14ac:dyDescent="0.3">
      <c r="A15" s="6" t="s">
        <v>13</v>
      </c>
      <c r="B15" s="6"/>
      <c r="C15" s="6"/>
      <c r="D15" s="6"/>
      <c r="E15" s="6"/>
      <c r="F15" s="6"/>
      <c r="G15" s="4"/>
      <c r="H15" s="4"/>
      <c r="I15" s="7"/>
      <c r="J15" s="7"/>
      <c r="K15" s="4"/>
    </row>
    <row r="19" spans="1:14" ht="15.6" x14ac:dyDescent="0.3">
      <c r="A19" s="5"/>
      <c r="B19" s="6"/>
      <c r="C19" s="6"/>
      <c r="D19" s="6"/>
      <c r="E19" s="6"/>
      <c r="F19" s="6"/>
      <c r="G19" s="22"/>
      <c r="H19" s="22"/>
      <c r="I19" s="7"/>
      <c r="J19" s="7"/>
      <c r="K19" s="22"/>
      <c r="L19" s="21"/>
      <c r="M19" s="21"/>
      <c r="N19" s="21"/>
    </row>
    <row r="20" spans="1:14" ht="15.6" x14ac:dyDescent="0.3">
      <c r="A20" s="5"/>
      <c r="B20" s="28"/>
      <c r="C20" s="28"/>
      <c r="D20" s="28"/>
      <c r="E20" s="28"/>
      <c r="F20" s="28"/>
      <c r="G20" s="28"/>
      <c r="H20" s="28"/>
      <c r="I20" s="28"/>
      <c r="J20" s="28"/>
      <c r="K20" s="28"/>
      <c r="L20" s="28"/>
      <c r="M20" s="28"/>
      <c r="N20" s="28"/>
    </row>
    <row r="21" spans="1:14" ht="15.6" x14ac:dyDescent="0.3">
      <c r="A21" s="5"/>
      <c r="B21" s="29"/>
      <c r="C21" s="30"/>
      <c r="D21" s="30"/>
      <c r="E21" s="30"/>
      <c r="F21" s="30"/>
      <c r="G21" s="30"/>
      <c r="H21" s="31"/>
      <c r="I21" s="31"/>
      <c r="J21" s="31"/>
      <c r="K21" s="22"/>
      <c r="L21" s="21"/>
      <c r="M21" s="21"/>
      <c r="N21" s="21"/>
    </row>
    <row r="22" spans="1:14" ht="15.6" x14ac:dyDescent="0.3">
      <c r="A22" s="5"/>
      <c r="B22" s="32"/>
      <c r="C22" s="33"/>
      <c r="D22" s="33"/>
      <c r="E22" s="33"/>
      <c r="F22" s="33"/>
      <c r="G22" s="33"/>
      <c r="H22" s="33"/>
      <c r="I22" s="33"/>
      <c r="J22" s="33"/>
      <c r="K22" s="33"/>
      <c r="L22" s="21"/>
      <c r="M22" s="21"/>
      <c r="N22" s="21"/>
    </row>
  </sheetData>
  <mergeCells count="15">
    <mergeCell ref="A11:F11"/>
    <mergeCell ref="A12:P12"/>
    <mergeCell ref="A8:F8"/>
    <mergeCell ref="A7:F7"/>
    <mergeCell ref="A1:F1"/>
    <mergeCell ref="I1:J1"/>
    <mergeCell ref="B3:N3"/>
    <mergeCell ref="B4:J4"/>
    <mergeCell ref="B5:K5"/>
    <mergeCell ref="A9:P9"/>
    <mergeCell ref="B20:N20"/>
    <mergeCell ref="B21:J21"/>
    <mergeCell ref="B22:K22"/>
    <mergeCell ref="A14:F14"/>
    <mergeCell ref="I14:J14"/>
  </mergeCells>
  <hyperlinks>
    <hyperlink ref="B5" r:id="rId1"/>
    <hyperlink ref="A8:F8" r:id="rId2" display="Umana Dajud (2019)."/>
    <hyperlink ref="A11:F11" r:id="rId3" display="Mayer, Rapoport, Umana-Dajud (2025)."/>
    <hyperlink ref="B4" r:id="rId4"/>
  </hyperlinks>
  <pageMargins left="0.7" right="0.7" top="0.75" bottom="0.75" header="0.3" footer="0.3"/>
  <pageSetup paperSize="9" orientation="portrait" horizontalDpi="1200" verticalDpi="120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zoomScaleNormal="100" workbookViewId="0">
      <selection activeCell="A5" sqref="A5:XFD5"/>
    </sheetView>
  </sheetViews>
  <sheetFormatPr baseColWidth="10" defaultColWidth="11.44140625" defaultRowHeight="15.6" x14ac:dyDescent="0.3"/>
  <cols>
    <col min="1" max="2" width="11.44140625" style="3"/>
    <col min="3" max="3" width="27.21875" style="3" customWidth="1"/>
    <col min="4" max="4" width="29.109375" style="3" customWidth="1"/>
    <col min="5" max="5" width="27" style="3" customWidth="1"/>
    <col min="6" max="6" width="18.77734375" style="3" customWidth="1"/>
    <col min="7" max="7" width="16.44140625" style="3" customWidth="1"/>
    <col min="8" max="8" width="16.109375" style="3" customWidth="1"/>
    <col min="9" max="16384" width="11.44140625" style="3"/>
  </cols>
  <sheetData>
    <row r="1" spans="1:15" x14ac:dyDescent="0.3">
      <c r="A1" s="1" t="s">
        <v>3</v>
      </c>
      <c r="B1" s="42" t="s">
        <v>27</v>
      </c>
      <c r="C1" s="42"/>
      <c r="D1" s="42"/>
      <c r="E1" s="42"/>
      <c r="F1" s="42"/>
      <c r="G1" s="42"/>
      <c r="H1" s="42"/>
      <c r="I1" s="42"/>
      <c r="J1" s="42"/>
      <c r="K1" s="42"/>
    </row>
    <row r="2" spans="1:15" x14ac:dyDescent="0.3">
      <c r="A2" s="1" t="s">
        <v>4</v>
      </c>
      <c r="B2" s="3" t="s">
        <v>36</v>
      </c>
      <c r="C2" s="2"/>
    </row>
    <row r="3" spans="1:15" ht="31.5" customHeight="1" x14ac:dyDescent="0.3">
      <c r="A3" s="1" t="s">
        <v>5</v>
      </c>
      <c r="B3" s="38" t="s">
        <v>28</v>
      </c>
      <c r="C3" s="38"/>
      <c r="D3" s="38"/>
      <c r="E3" s="38"/>
      <c r="F3" s="38"/>
      <c r="G3" s="38"/>
      <c r="H3" s="38"/>
      <c r="I3" s="38"/>
      <c r="J3" s="10"/>
      <c r="K3" s="10"/>
      <c r="L3" s="10"/>
      <c r="M3" s="10"/>
      <c r="N3" s="10"/>
      <c r="O3" s="10"/>
    </row>
    <row r="4" spans="1:15" ht="15.75" customHeight="1" x14ac:dyDescent="0.3">
      <c r="A4" s="9" t="s">
        <v>14</v>
      </c>
      <c r="B4" s="40" t="s">
        <v>26</v>
      </c>
      <c r="C4" s="40"/>
      <c r="D4" s="40"/>
      <c r="E4" s="40"/>
      <c r="F4" s="40"/>
      <c r="G4" s="40"/>
      <c r="H4" s="40"/>
      <c r="I4" s="40"/>
    </row>
    <row r="6" spans="1:15" x14ac:dyDescent="0.3">
      <c r="E6" s="41"/>
      <c r="F6" s="41"/>
      <c r="G6" s="41"/>
      <c r="H6" s="41"/>
    </row>
    <row r="7" spans="1:15" ht="31.2" x14ac:dyDescent="0.3">
      <c r="C7" s="25" t="s">
        <v>32</v>
      </c>
      <c r="D7" s="25" t="s">
        <v>33</v>
      </c>
    </row>
    <row r="8" spans="1:15" x14ac:dyDescent="0.3">
      <c r="B8" s="13" t="s">
        <v>21</v>
      </c>
      <c r="C8" s="17">
        <f>-0.229*100</f>
        <v>-22.900000000000002</v>
      </c>
      <c r="D8" s="17">
        <f>-1.644854*100</f>
        <v>-164.4854</v>
      </c>
      <c r="E8" s="17">
        <f>-0.229*100</f>
        <v>-22.900000000000002</v>
      </c>
      <c r="F8" s="17">
        <f>-1.644854*100</f>
        <v>-164.4854</v>
      </c>
    </row>
    <row r="9" spans="1:15" x14ac:dyDescent="0.3">
      <c r="B9" s="14" t="s">
        <v>22</v>
      </c>
      <c r="C9" s="18">
        <f>-0.00694470999999999*100</f>
        <v>-0.69447099999999906</v>
      </c>
      <c r="D9" s="18">
        <f>-1.297789806*100</f>
        <v>-129.77898059999998</v>
      </c>
      <c r="E9" s="18">
        <f>-0.00694470999999999*100</f>
        <v>-0.69447099999999906</v>
      </c>
      <c r="F9" s="18">
        <f>-1.297789806*100</f>
        <v>-129.77898059999998</v>
      </c>
    </row>
    <row r="10" spans="1:15" x14ac:dyDescent="0.3">
      <c r="B10" s="15" t="s">
        <v>23</v>
      </c>
      <c r="C10" s="19">
        <f>-0.45105529*100</f>
        <v>-45.105528999999997</v>
      </c>
      <c r="D10" s="19">
        <f>-1.991918194*100</f>
        <v>-199.19181939999999</v>
      </c>
      <c r="E10" s="19">
        <f>-0.45105529*100</f>
        <v>-45.105528999999997</v>
      </c>
      <c r="F10" s="19">
        <f>-1.991918194*100</f>
        <v>-199.19181939999999</v>
      </c>
    </row>
    <row r="11" spans="1:15" s="11" customFormat="1" x14ac:dyDescent="0.3">
      <c r="C11" s="3"/>
    </row>
    <row r="13" spans="1:15" x14ac:dyDescent="0.3">
      <c r="C13" s="11"/>
      <c r="D13" s="11"/>
      <c r="E13" s="11"/>
    </row>
    <row r="19" spans="3:15" x14ac:dyDescent="0.3">
      <c r="O19" s="12"/>
    </row>
    <row r="24" spans="3:15" x14ac:dyDescent="0.3">
      <c r="C24" s="11"/>
      <c r="D24" s="11"/>
      <c r="E24" s="11"/>
    </row>
  </sheetData>
  <mergeCells count="5">
    <mergeCell ref="E6:F6"/>
    <mergeCell ref="G6:H6"/>
    <mergeCell ref="B1:K1"/>
    <mergeCell ref="B3:I3"/>
    <mergeCell ref="B4:I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zoomScaleNormal="100" workbookViewId="0">
      <selection activeCell="E11" sqref="E11"/>
    </sheetView>
  </sheetViews>
  <sheetFormatPr baseColWidth="10" defaultColWidth="11.44140625" defaultRowHeight="15.6" x14ac:dyDescent="0.3"/>
  <cols>
    <col min="1" max="2" width="11.44140625" style="3"/>
    <col min="3" max="3" width="25.88671875" style="3" customWidth="1"/>
    <col min="4" max="4" width="29.109375" style="3" customWidth="1"/>
    <col min="5" max="5" width="27" style="3" customWidth="1"/>
    <col min="6" max="6" width="18.77734375" style="3" customWidth="1"/>
    <col min="7" max="7" width="16.44140625" style="3" customWidth="1"/>
    <col min="8" max="8" width="16.109375" style="3" customWidth="1"/>
    <col min="9" max="16384" width="11.44140625" style="3"/>
  </cols>
  <sheetData>
    <row r="1" spans="1:15" x14ac:dyDescent="0.3">
      <c r="A1" s="1" t="s">
        <v>3</v>
      </c>
      <c r="B1" s="42" t="s">
        <v>29</v>
      </c>
      <c r="C1" s="42"/>
      <c r="D1" s="42"/>
      <c r="E1" s="42"/>
      <c r="F1" s="42"/>
      <c r="G1" s="42"/>
      <c r="H1" s="42"/>
      <c r="I1" s="42"/>
    </row>
    <row r="2" spans="1:15" x14ac:dyDescent="0.3">
      <c r="A2" s="1" t="s">
        <v>4</v>
      </c>
      <c r="B2" s="43" t="s">
        <v>35</v>
      </c>
      <c r="C2" s="43"/>
      <c r="D2" s="43"/>
      <c r="E2" s="43"/>
      <c r="F2" s="43"/>
      <c r="G2" s="43"/>
      <c r="H2" s="43"/>
      <c r="I2" s="43"/>
    </row>
    <row r="3" spans="1:15" ht="33.75" customHeight="1" x14ac:dyDescent="0.3">
      <c r="A3" s="1" t="s">
        <v>5</v>
      </c>
      <c r="B3" s="38" t="s">
        <v>30</v>
      </c>
      <c r="C3" s="38"/>
      <c r="D3" s="38"/>
      <c r="E3" s="38"/>
      <c r="F3" s="38"/>
      <c r="G3" s="38"/>
      <c r="H3" s="38"/>
      <c r="I3" s="38"/>
      <c r="J3" s="10"/>
      <c r="K3" s="10"/>
      <c r="L3" s="10"/>
      <c r="M3" s="10"/>
      <c r="N3" s="10"/>
      <c r="O3" s="10"/>
    </row>
    <row r="4" spans="1:15" ht="15.6" customHeight="1" x14ac:dyDescent="0.3">
      <c r="A4" s="9" t="s">
        <v>14</v>
      </c>
      <c r="B4" s="40" t="s">
        <v>37</v>
      </c>
      <c r="C4" s="40"/>
      <c r="D4" s="40"/>
      <c r="E4" s="40"/>
      <c r="F4" s="40"/>
      <c r="G4" s="40"/>
      <c r="H4" s="40"/>
      <c r="I4" s="40"/>
    </row>
    <row r="6" spans="1:15" x14ac:dyDescent="0.3">
      <c r="E6" s="41"/>
      <c r="F6" s="41"/>
      <c r="G6" s="41"/>
      <c r="H6" s="41"/>
    </row>
    <row r="7" spans="1:15" ht="31.2" x14ac:dyDescent="0.3">
      <c r="C7" s="26" t="s">
        <v>32</v>
      </c>
      <c r="D7" s="27" t="s">
        <v>2</v>
      </c>
    </row>
    <row r="8" spans="1:15" x14ac:dyDescent="0.3">
      <c r="B8" s="13" t="s">
        <v>21</v>
      </c>
      <c r="C8" s="17">
        <f>0.144*100</f>
        <v>14.399999999999999</v>
      </c>
      <c r="D8" s="17">
        <f>0.03268*100</f>
        <v>3.2680000000000002</v>
      </c>
    </row>
    <row r="9" spans="1:15" x14ac:dyDescent="0.3">
      <c r="B9" s="14" t="s">
        <v>0</v>
      </c>
      <c r="C9" s="18">
        <f>0.015701388*100</f>
        <v>1.5701388000000001</v>
      </c>
      <c r="D9" s="18">
        <f>0.0135174509*100</f>
        <v>1.3517450900000001</v>
      </c>
    </row>
    <row r="10" spans="1:15" x14ac:dyDescent="0.3">
      <c r="B10" s="15" t="s">
        <v>1</v>
      </c>
      <c r="C10" s="19">
        <f>0.272298612*100</f>
        <v>27.229861199999998</v>
      </c>
      <c r="D10" s="19">
        <f>0.0518425491*100</f>
        <v>5.1842549099999999</v>
      </c>
    </row>
    <row r="11" spans="1:15" s="11" customFormat="1" x14ac:dyDescent="0.3">
      <c r="C11" s="3"/>
    </row>
    <row r="13" spans="1:15" x14ac:dyDescent="0.3">
      <c r="C13" s="11"/>
      <c r="D13" s="11"/>
      <c r="E13" s="11"/>
    </row>
    <row r="19" spans="3:15" x14ac:dyDescent="0.3">
      <c r="O19" s="12"/>
    </row>
    <row r="24" spans="3:15" x14ac:dyDescent="0.3">
      <c r="C24" s="11"/>
      <c r="D24" s="11"/>
      <c r="E24" s="11"/>
    </row>
  </sheetData>
  <mergeCells count="6">
    <mergeCell ref="E6:F6"/>
    <mergeCell ref="G6:H6"/>
    <mergeCell ref="B1:I1"/>
    <mergeCell ref="B2:I2"/>
    <mergeCell ref="B3:I3"/>
    <mergeCell ref="B4:I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tabSelected="1" zoomScaleNormal="100" workbookViewId="0">
      <selection activeCell="F18" sqref="F18"/>
    </sheetView>
  </sheetViews>
  <sheetFormatPr baseColWidth="10" defaultColWidth="11.44140625" defaultRowHeight="15.6" x14ac:dyDescent="0.3"/>
  <cols>
    <col min="1" max="2" width="11.44140625" style="3"/>
    <col min="3" max="3" width="23.21875" style="3" customWidth="1"/>
    <col min="4" max="4" width="29.109375" style="3" customWidth="1"/>
    <col min="5" max="5" width="27" style="3" customWidth="1"/>
    <col min="6" max="6" width="18.77734375" style="3" customWidth="1"/>
    <col min="7" max="7" width="16.44140625" style="3" customWidth="1"/>
    <col min="8" max="8" width="16.109375" style="3" customWidth="1"/>
    <col min="9" max="16384" width="11.44140625" style="3"/>
  </cols>
  <sheetData>
    <row r="1" spans="1:15" ht="15.45" customHeight="1" x14ac:dyDescent="0.3">
      <c r="A1" s="1" t="s">
        <v>3</v>
      </c>
      <c r="B1" s="42" t="s">
        <v>31</v>
      </c>
      <c r="C1" s="42"/>
      <c r="D1" s="42"/>
      <c r="E1" s="42"/>
      <c r="F1" s="42"/>
      <c r="G1" s="42"/>
      <c r="H1" s="42"/>
      <c r="I1" s="42"/>
    </row>
    <row r="2" spans="1:15" ht="15.45" customHeight="1" x14ac:dyDescent="0.3">
      <c r="A2" s="1" t="s">
        <v>4</v>
      </c>
      <c r="B2" s="42" t="s">
        <v>35</v>
      </c>
      <c r="C2" s="42"/>
      <c r="D2" s="42"/>
      <c r="E2" s="42"/>
      <c r="F2" s="42"/>
      <c r="G2" s="42"/>
      <c r="H2" s="42"/>
      <c r="I2" s="42"/>
    </row>
    <row r="3" spans="1:15" ht="34.950000000000003" customHeight="1" x14ac:dyDescent="0.3">
      <c r="A3" s="1" t="s">
        <v>5</v>
      </c>
      <c r="B3" s="38" t="s">
        <v>34</v>
      </c>
      <c r="C3" s="38"/>
      <c r="D3" s="38"/>
      <c r="E3" s="38"/>
      <c r="F3" s="38"/>
      <c r="G3" s="38"/>
      <c r="H3" s="38"/>
      <c r="I3" s="38"/>
      <c r="J3" s="20"/>
      <c r="K3" s="20"/>
      <c r="L3" s="20"/>
      <c r="M3" s="20"/>
      <c r="N3" s="20"/>
      <c r="O3" s="20"/>
    </row>
    <row r="4" spans="1:15" ht="15" customHeight="1" x14ac:dyDescent="0.3">
      <c r="A4" s="9" t="s">
        <v>14</v>
      </c>
      <c r="B4" s="40" t="s">
        <v>37</v>
      </c>
      <c r="C4" s="40"/>
      <c r="D4" s="40"/>
      <c r="E4" s="40"/>
      <c r="F4" s="40"/>
      <c r="G4" s="40"/>
      <c r="H4" s="40"/>
      <c r="I4" s="40"/>
    </row>
    <row r="6" spans="1:15" x14ac:dyDescent="0.3">
      <c r="E6" s="41"/>
      <c r="F6" s="41"/>
      <c r="G6" s="41"/>
      <c r="H6" s="41"/>
    </row>
    <row r="7" spans="1:15" x14ac:dyDescent="0.3">
      <c r="C7" s="16" t="s">
        <v>18</v>
      </c>
      <c r="D7" s="16" t="s">
        <v>19</v>
      </c>
    </row>
    <row r="8" spans="1:15" x14ac:dyDescent="0.3">
      <c r="B8" s="13" t="s">
        <v>21</v>
      </c>
      <c r="C8" s="17">
        <f>0.343*100</f>
        <v>34.300000000000004</v>
      </c>
      <c r="D8" s="17">
        <f>-0.118*100</f>
        <v>-11.799999999999999</v>
      </c>
    </row>
    <row r="9" spans="1:15" x14ac:dyDescent="0.3">
      <c r="B9" s="14" t="s">
        <v>0</v>
      </c>
      <c r="C9" s="18">
        <f>0.158776352*100</f>
        <v>15.8776352</v>
      </c>
      <c r="D9" s="18">
        <f>-0.399270034*100</f>
        <v>-39.927003399999997</v>
      </c>
    </row>
    <row r="10" spans="1:15" x14ac:dyDescent="0.3">
      <c r="B10" s="15" t="s">
        <v>1</v>
      </c>
      <c r="C10" s="19">
        <f>0.527223648*100</f>
        <v>52.722364800000001</v>
      </c>
      <c r="D10" s="19">
        <f>0.163270034*100</f>
        <v>16.327003400000002</v>
      </c>
    </row>
    <row r="11" spans="1:15" s="11" customFormat="1" x14ac:dyDescent="0.3">
      <c r="C11" s="3"/>
    </row>
    <row r="13" spans="1:15" x14ac:dyDescent="0.3">
      <c r="C13" s="11"/>
      <c r="D13" s="11"/>
      <c r="E13" s="11"/>
    </row>
    <row r="19" spans="3:15" x14ac:dyDescent="0.3">
      <c r="O19" s="12"/>
    </row>
    <row r="24" spans="3:15" x14ac:dyDescent="0.3">
      <c r="C24" s="11"/>
      <c r="D24" s="11"/>
      <c r="E24" s="11"/>
    </row>
  </sheetData>
  <mergeCells count="6">
    <mergeCell ref="E6:F6"/>
    <mergeCell ref="G6:H6"/>
    <mergeCell ref="B1:I1"/>
    <mergeCell ref="B2:I2"/>
    <mergeCell ref="B3:I3"/>
    <mergeCell ref="B4:I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Lisez-moi</vt:lpstr>
      <vt:lpstr>Graphique 1</vt:lpstr>
      <vt:lpstr>Graphique 2</vt:lpstr>
      <vt:lpstr>Graphique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Emlinger Charlotte</dc:creator>
  <cp:lastModifiedBy>Boivin Laure</cp:lastModifiedBy>
  <dcterms:created xsi:type="dcterms:W3CDTF">2024-05-14T09:14:37Z</dcterms:created>
  <dcterms:modified xsi:type="dcterms:W3CDTF">2025-04-30T12:56:53Z</dcterms:modified>
</cp:coreProperties>
</file>